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suidounas\common\総務課\前田\経営比較分析表関係\R05 経営比較分析\【経営比較分析表】2022_028665_46_010\"/>
    </mc:Choice>
  </mc:AlternateContent>
  <xr:revisionPtr revIDLastSave="0" documentId="13_ncr:1_{A6F3F00D-6C04-46BD-B182-FE475BCD6C00}" xr6:coauthVersionLast="47" xr6:coauthVersionMax="47" xr10:uidLastSave="{00000000-0000-0000-0000-000000000000}"/>
  <workbookProtection workbookAlgorithmName="SHA-512" workbookHashValue="z+QskI/DwDqWtTZFBdSigePMEnHzJG6Z17tFJFqz6SRX5IFghZXbAD8rIb7U+Q2mz7f/sE/ZkCYXnhbV7g0+kA==" workbookSaltValue="k7vga54TnLjkN4lnFrPD6w=="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<sst xmlns="http://schemas.openxmlformats.org/spreadsheetml/2006/main" count="231" uniqueCount="114">
  <si>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</si>
  <si>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</si>
  <si>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</si>
  <si>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</si>
  <si>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</si>
  <si>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</si>
  <si>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</si>
  <si>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</si>
  <si>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</si>
  <si>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</si>
  <si>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</si>
  <si>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</si>
  <si>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</si>
  <si>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</si>
  <si>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</si>
  <si>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</si>
  <si>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</si>
  <si>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</si>
  <si>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</si>
  <si>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</si>
  <si>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</si>
  <si>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</si>
  <si>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</si>
  <si>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</si>
  <si>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</si>
  <si>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</si>
  <si>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</si>
  <si>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</si>
  <si>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</si>
  <si>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</si>
  <si>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</si>
  <si>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</si>
  <si>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</si>
  <si>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</si>
  <si>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</si>
  <si>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</si>
  <si>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</si>
  <si>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</si>
  <si>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</si>
  <si>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</si>
  <si>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</si>
  <si>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</si>
  <si>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</si>
  <si>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</si>
  <si>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</si>
  <si>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</si>
  <si>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</si>
  <si>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</si>
  <si>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</si>
  <si>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</si>
  <si>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</si>
  <si>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</si>
  <si>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</si>
  <si>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</si>
  <si>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</si>
  <si>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</si>
  <si>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</si>
  <si>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</si>
  <si>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</si>
  <si>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</si>
  <si>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</si>
  <si>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</si>
  <si>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</si>
  <si>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</si>
  <si>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</si>
  <si>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</si>
  <si>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</si>
  <si>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</si>
  <si>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</si>
  <si>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</si>
  <si>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</si>
  <si>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</si>
  <si>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</si>
  <si>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</si>
  <si>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</si>
  <si>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</si>
  <si>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</si>
  <si>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</si>
  <si>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</si>
  <si>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</si>
  <si>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</si>
  <si>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</si>
  <si>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</si>
  <si>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</si>
  <si>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</si>
  <si>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</si>
  <si>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</si>
  <si>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</si>
  <si>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</si>
  <si>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</si>
  <si>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</si>
  <si>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</si>
  <si>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</si>
  <si>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</si>
  <si>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</si>
  <si>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</si>
  <si>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</si>
  <si>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</si>
  <si>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</si>
  <si>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</si>
  <si>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</si>
  <si>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</si>
  <si>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</si>
  <si>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</si>
  <si>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</si>
  <si>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</si>
  <si>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</si>
  <si>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</si>
  <si>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</si>
  <si>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</si>
  <si>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</si>
  <si>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老朽管更新事業等により2017年(平成29年)より2049年(令和31年)までに年間5億円程度の事業をもって順次更新している。
管路経年化率も年々右肩下がりで推移しているため良好と思われる。引き続き計画通り事業を進めていく。</t>
    <phoneticPr fontId="4"/>
  </si>
  <si>
    <t>令和4年度について、用水受水に伴う資産の減価償却費の増加が要因で赤字決算となり、経常収支比率は100％を下回り、前年度に引続き欠損金が生じる結果となった。
また、上記要因により給水原価も前年度比較で約23％増加、料金回収率も前年度比較で約18％減少している。
企業債残高対給水収益比率については、減少傾向にあるものの類似団体、全国平均に比べ未だ高い水準にある。今後の推移としては工事費の減少もあり、令和5年度以降は企業債借入も減少するため右肩さがりで推移していくものと思われる。
有収率については、前年度比較で若干減少している。主に漏水と考えるが、漏水調査により目視で確認出来ない自然漏水の発見及び緊急修繕や漏水多発地区の老朽管布設替によりさらなる有収率の向上を目指すとともに、給水収益の確保に努めていく。</t>
    <rPh sb="15" eb="16">
      <t>トモナ</t>
    </rPh>
    <rPh sb="17" eb="19">
      <t>シサン</t>
    </rPh>
    <rPh sb="20" eb="25">
      <t>ゲンカショウキャクヒ</t>
    </rPh>
    <rPh sb="26" eb="28">
      <t>ゾウカ</t>
    </rPh>
    <rPh sb="29" eb="31">
      <t>ヨウイン</t>
    </rPh>
    <rPh sb="56" eb="59">
      <t>ゼンネンド</t>
    </rPh>
    <rPh sb="60" eb="62">
      <t>ヒキツヅ</t>
    </rPh>
    <rPh sb="81" eb="83">
      <t>ジョウキ</t>
    </rPh>
    <rPh sb="83" eb="85">
      <t>ヨウイン</t>
    </rPh>
    <rPh sb="103" eb="105">
      <t>ゾウカ</t>
    </rPh>
    <rPh sb="112" eb="115">
      <t>ゼンネンド</t>
    </rPh>
    <rPh sb="115" eb="117">
      <t>ヒカク</t>
    </rPh>
    <rPh sb="118" eb="119">
      <t>ヤク</t>
    </rPh>
    <rPh sb="122" eb="124">
      <t>ゲンショウ</t>
    </rPh>
    <rPh sb="257" eb="259">
      <t>ゲンショウ</t>
    </rPh>
    <rPh sb="264" eb="265">
      <t>オモ</t>
    </rPh>
    <rPh sb="266" eb="268">
      <t>ロウスイ</t>
    </rPh>
    <rPh sb="269" eb="270">
      <t>カンガ</t>
    </rPh>
    <rPh sb="299" eb="301">
      <t>キンキュウ</t>
    </rPh>
    <rPh sb="304" eb="306">
      <t>ロウスイ</t>
    </rPh>
    <rPh sb="306" eb="310">
      <t>タハツチク</t>
    </rPh>
    <phoneticPr fontId="4"/>
  </si>
  <si>
    <t>上記各項目の分析結果を踏まえて
令和4年度に改定した西北事業部経営戦略の財政推計でも令和3年度から令和5年度の3年間は赤字決算の見通しであり、地方公営企業繰出基準による高料金対策に係る繰出金の活用により令和6年度から黒字に転じる見込みであるが、受水に係る施設の維持管理費など必要経費が想像以上にかかることから、厳しい経営状況が続くと考えられる。
人口減少に伴い、年々給水収益も減少傾向にあり、料金改定は避けられない状況にあるため、次期水道料金算定期間における水道料金改定を今後進めていく。</t>
    <rPh sb="16" eb="18">
      <t>レイワ</t>
    </rPh>
    <rPh sb="19" eb="21">
      <t>ネンド</t>
    </rPh>
    <rPh sb="22" eb="24">
      <t>カイテイ</t>
    </rPh>
    <rPh sb="122" eb="124">
      <t>ジュスイ</t>
    </rPh>
    <rPh sb="125" eb="126">
      <t>カカワ</t>
    </rPh>
    <rPh sb="127" eb="129">
      <t>シセツ</t>
    </rPh>
    <rPh sb="130" eb="132">
      <t>イジ</t>
    </rPh>
    <rPh sb="132" eb="135">
      <t>カンリヒ</t>
    </rPh>
    <rPh sb="137" eb="141">
      <t>ヒツヨウケイヒ</t>
    </rPh>
    <rPh sb="142" eb="146">
      <t>ソウゾウイジョウ</t>
    </rPh>
    <rPh sb="196" eb="200">
      <t>リョウキンカイテイ</t>
    </rPh>
    <rPh sb="201" eb="202">
      <t>サ</t>
    </rPh>
    <rPh sb="207" eb="209">
      <t>ジョウキョウ</t>
    </rPh>
    <rPh sb="217" eb="219">
      <t>スイドウ</t>
    </rPh>
    <rPh sb="219" eb="221">
      <t>リョウキン</t>
    </rPh>
    <rPh sb="221" eb="225">
      <t>サンテイキカン</t>
    </rPh>
    <rPh sb="236" eb="238">
      <t>コンゴ</t>
    </rPh>
    <rPh sb="238" eb="23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</si>
</sst>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1.47</c:v>
                </c:pt>
                <c:pt idx="1">
                  <c:v>1.21</c:v>
                </c:pt>
                <c:pt idx="2">
                  <c:v>0.94</c:v>
                </c:pt>
                <c:pt idx="3">
                  <c:v>0.8</c:v>
                </c:pt>
                <c:pt idx="4">
                  <c:v>1.1299999999999999</c:v>
                </c:pt>
              </c:numCache>
            </c:numRef>
          </c:val>
          <c:extLst>
            <c:ext xmlns:c16="http://schemas.microsoft.com/office/drawing/2014/chart" uri="{C3380CC4-5D6E-409C-BE32-E72D297353CC}">
              <c16:uniqueId val="{00000000-016D-4BF6-9BC4-AE8EE710C5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016D-4BF6-9BC4-AE8EE710C5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65.099999999999994</c:v>
                </c:pt>
                <c:pt idx="1">
                  <c:v>64.11</c:v>
                </c:pt>
                <c:pt idx="2">
                  <c:v>65.650000000000006</c:v>
                </c:pt>
                <c:pt idx="3">
                  <c:v>64.66</c:v>
                </c:pt>
                <c:pt idx="4">
                  <c:v>82.32</c:v>
                </c:pt>
              </c:numCache>
            </c:numRef>
          </c:val>
          <c:extLst>
            <c:ext xmlns:c16="http://schemas.microsoft.com/office/drawing/2014/chart" uri="{C3380CC4-5D6E-409C-BE32-E72D297353CC}">
              <c16:uniqueId val="{00000000-CA8B-4253-9B2B-94B134C115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CA8B-4253-9B2B-94B134C115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80.08</c:v>
                </c:pt>
                <c:pt idx="1">
                  <c:v>79.91</c:v>
                </c:pt>
                <c:pt idx="2">
                  <c:v>78.05</c:v>
                </c:pt>
                <c:pt idx="3">
                  <c:v>79.84</c:v>
                </c:pt>
                <c:pt idx="4">
                  <c:v>78.319999999999993</c:v>
                </c:pt>
              </c:numCache>
            </c:numRef>
          </c:val>
          <c:extLst>
            <c:ext xmlns:c16="http://schemas.microsoft.com/office/drawing/2014/chart" uri="{C3380CC4-5D6E-409C-BE32-E72D297353CC}">
              <c16:uniqueId val="{00000000-0111-459A-A2BD-7BC9F78F92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111-459A-A2BD-7BC9F78F92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105.86</c:v>
                </c:pt>
                <c:pt idx="1">
                  <c:v>104.54</c:v>
                </c:pt>
                <c:pt idx="2">
                  <c:v>106.08</c:v>
                </c:pt>
                <c:pt idx="3">
                  <c:v>89.29</c:v>
                </c:pt>
                <c:pt idx="4">
                  <c:v>76.37</c:v>
                </c:pt>
              </c:numCache>
            </c:numRef>
          </c:val>
          <c:extLst>
            <c:ext xmlns:c16="http://schemas.microsoft.com/office/drawing/2014/chart" uri="{C3380CC4-5D6E-409C-BE32-E72D297353CC}">
              <c16:uniqueId val="{00000000-0D49-418F-AC27-8A95C7CB46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D49-418F-AC27-8A95C7CB46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43.62</c:v>
                </c:pt>
                <c:pt idx="1">
                  <c:v>43.9</c:v>
                </c:pt>
                <c:pt idx="2">
                  <c:v>44.23</c:v>
                </c:pt>
                <c:pt idx="3">
                  <c:v>19.48</c:v>
                </c:pt>
                <c:pt idx="4">
                  <c:v>21.27</c:v>
                </c:pt>
              </c:numCache>
            </c:numRef>
          </c:val>
          <c:extLst>
            <c:ext xmlns:c16="http://schemas.microsoft.com/office/drawing/2014/chart" uri="{C3380CC4-5D6E-409C-BE32-E72D297353CC}">
              <c16:uniqueId val="{00000000-B8C0-41FA-99D9-611EF21EC0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8C0-41FA-99D9-611EF21EC0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10.16</c:v>
                </c:pt>
                <c:pt idx="1">
                  <c:v>8.77</c:v>
                </c:pt>
                <c:pt idx="2">
                  <c:v>7.75</c:v>
                </c:pt>
                <c:pt idx="3">
                  <c:v>6.73</c:v>
                </c:pt>
                <c:pt idx="4">
                  <c:v>5.52</c:v>
                </c:pt>
              </c:numCache>
            </c:numRef>
          </c:val>
          <c:extLst>
            <c:ext xmlns:c16="http://schemas.microsoft.com/office/drawing/2014/chart" uri="{C3380CC4-5D6E-409C-BE32-E72D297353CC}">
              <c16:uniqueId val="{00000000-8BAF-4BDA-930D-D486C7E00A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8BAF-4BDA-930D-D486C7E00A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106.5</c:v>
                </c:pt>
                <c:pt idx="4" formatCode="#,##0.00;&quot;△&quot;#,##0.00;&quot;-&quot;">
                  <c:v>81.540000000000006</c:v>
                </c:pt>
              </c:numCache>
            </c:numRef>
          </c:val>
          <c:extLst>
            <c:ext xmlns:c16="http://schemas.microsoft.com/office/drawing/2014/chart" uri="{C3380CC4-5D6E-409C-BE32-E72D297353CC}">
              <c16:uniqueId val="{00000000-C973-48B3-8D4C-E15EDB5E41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973-48B3-8D4C-E15EDB5E41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613.49</c:v>
                </c:pt>
                <c:pt idx="1">
                  <c:v>229.17</c:v>
                </c:pt>
                <c:pt idx="2">
                  <c:v>277.16000000000003</c:v>
                </c:pt>
                <c:pt idx="3">
                  <c:v>228.92</c:v>
                </c:pt>
                <c:pt idx="4">
                  <c:v>248.07</c:v>
                </c:pt>
              </c:numCache>
            </c:numRef>
          </c:val>
          <c:extLst>
            <c:ext xmlns:c16="http://schemas.microsoft.com/office/drawing/2014/chart" uri="{C3380CC4-5D6E-409C-BE32-E72D297353CC}">
              <c16:uniqueId val="{00000000-CEE2-496C-8ED1-472336F60C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CEE2-496C-8ED1-472336F60C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842.52</c:v>
                </c:pt>
                <c:pt idx="1">
                  <c:v>920.25</c:v>
                </c:pt>
                <c:pt idx="2">
                  <c:v>992.1</c:v>
                </c:pt>
                <c:pt idx="3">
                  <c:v>948.74</c:v>
                </c:pt>
                <c:pt idx="4">
                  <c:v>958.19</c:v>
                </c:pt>
              </c:numCache>
            </c:numRef>
          </c:val>
          <c:extLst>
            <c:ext xmlns:c16="http://schemas.microsoft.com/office/drawing/2014/chart" uri="{C3380CC4-5D6E-409C-BE32-E72D297353CC}">
              <c16:uniqueId val="{00000000-B00B-467D-B639-E072EB2F55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00B-467D-B639-E072EB2F55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99.26</c:v>
                </c:pt>
                <c:pt idx="1">
                  <c:v>97.9</c:v>
                </c:pt>
                <c:pt idx="2">
                  <c:v>99.38</c:v>
                </c:pt>
                <c:pt idx="3">
                  <c:v>82.77</c:v>
                </c:pt>
                <c:pt idx="4">
                  <c:v>67.8</c:v>
                </c:pt>
              </c:numCache>
            </c:numRef>
          </c:val>
          <c:extLst>
            <c:ext xmlns:c16="http://schemas.microsoft.com/office/drawing/2014/chart" uri="{C3380CC4-5D6E-409C-BE32-E72D297353CC}">
              <c16:uniqueId val="{00000000-40A8-4441-A71E-D92774A16A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40A8-4441-A71E-D92774A16A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286.51</c:v>
                </c:pt>
                <c:pt idx="1">
                  <c:v>291.13</c:v>
                </c:pt>
                <c:pt idx="2">
                  <c:v>285.74</c:v>
                </c:pt>
                <c:pt idx="3">
                  <c:v>359.94</c:v>
                </c:pt>
                <c:pt idx="4">
                  <c:v>441.56</c:v>
                </c:pt>
              </c:numCache>
            </c:numRef>
          </c:val>
          <c:extLst>
            <c:ext xmlns:c16="http://schemas.microsoft.com/office/drawing/2014/chart" uri="{C3380CC4-5D6E-409C-BE32-E72D297353CC}">
              <c16:uniqueId val="{00000000-C86B-4DE8-B8AD-67E0B85481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86B-4DE8-B8AD-67E0B85481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85" zoomScaleNormal="85" workbookViewId="0">
      <selection activeCell="BN92" sqref="BN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津軽広域水道企業団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71.08</v>
      </c>
      <c r="J10" s="47"/>
      <c r="K10" s="47"/>
      <c r="L10" s="47"/>
      <c r="M10" s="47"/>
      <c r="N10" s="47"/>
      <c r="O10" s="81"/>
      <c r="P10" s="48">
        <f>データ!$P$6</f>
        <v>87.66</v>
      </c>
      <c r="Q10" s="48"/>
      <c r="R10" s="48"/>
      <c r="S10" s="48"/>
      <c r="T10" s="48"/>
      <c r="U10" s="48"/>
      <c r="V10" s="48"/>
      <c r="W10" s="45">
        <f>データ!$Q$6</f>
        <v>5929</v>
      </c>
      <c r="X10" s="45"/>
      <c r="Y10" s="45"/>
      <c r="Z10" s="45"/>
      <c r="AA10" s="45"/>
      <c r="AB10" s="45"/>
      <c r="AC10" s="45"/>
      <c r="AD10" s="2"/>
      <c r="AE10" s="2"/>
      <c r="AF10" s="2"/>
      <c r="AG10" s="2"/>
      <c r="AH10" s="2"/>
      <c r="AI10" s="2"/>
      <c r="AJ10" s="2"/>
      <c r="AK10" s="2"/>
      <c r="AL10" s="45">
        <f>データ!$U$6</f>
        <v>27807</v>
      </c>
      <c r="AM10" s="45"/>
      <c r="AN10" s="45"/>
      <c r="AO10" s="45"/>
      <c r="AP10" s="45"/>
      <c r="AQ10" s="45"/>
      <c r="AR10" s="45"/>
      <c r="AS10" s="45"/>
      <c r="AT10" s="46">
        <f>データ!$V$6</f>
        <v>365.3</v>
      </c>
      <c r="AU10" s="47"/>
      <c r="AV10" s="47"/>
      <c r="AW10" s="47"/>
      <c r="AX10" s="47"/>
      <c r="AY10" s="47"/>
      <c r="AZ10" s="47"/>
      <c r="BA10" s="47"/>
      <c r="BB10" s="48">
        <f>データ!$W$6</f>
        <v>76.12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5IsLjXLjwSniEDxzuQc016jN+fDjs70J5jp8pZfLSLt1LMDhxL3BXb48SVHrp8Piq03FqUsze+TLZC92Rjumeg==" saltValue="aFaFR//IVtazPXAbAFPN1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28665</v>
      </c>
      <c r="D6" s="20">
        <f t="shared" si="3"/>
        <v>46</v>
      </c>
      <c r="E6" s="20">
        <f t="shared" si="3"/>
        <v>1</v>
      </c>
      <c r="F6" s="20">
        <f t="shared" si="3"/>
        <v>0</v>
      </c>
      <c r="G6" s="20">
        <f t="shared" si="3"/>
        <v>1</v>
      </c>
      <c r="H6" s="20" t="str">
        <f t="shared" si="3"/>
        <v>青森県　津軽広域水道企業団</v>
      </c>
      <c r="I6" s="20" t="str">
        <f t="shared" si="3"/>
        <v>法適用</v>
      </c>
      <c r="J6" s="20" t="str">
        <f t="shared" si="3"/>
        <v>水道事業</v>
      </c>
      <c r="K6" s="20" t="str">
        <f t="shared" si="3"/>
        <v>末端給水事業</v>
      </c>
      <c r="L6" s="20" t="str">
        <f t="shared" si="3"/>
        <v>A6</v>
      </c>
      <c r="M6" s="20" t="str">
        <f t="shared" si="3"/>
        <v>その他</v>
      </c>
      <c r="N6" s="21" t="str">
        <f t="shared" si="3"/>
        <v>-</v>
      </c>
      <c r="O6" s="21">
        <f t="shared" si="3"/>
        <v>71.08</v>
      </c>
      <c r="P6" s="21">
        <f t="shared" si="3"/>
        <v>87.66</v>
      </c>
      <c r="Q6" s="21">
        <f t="shared" si="3"/>
        <v>5929</v>
      </c>
      <c r="R6" s="21" t="str">
        <f t="shared" si="3"/>
        <v>-</v>
      </c>
      <c r="S6" s="21" t="str">
        <f t="shared" si="3"/>
        <v>-</v>
      </c>
      <c r="T6" s="21" t="str">
        <f t="shared" si="3"/>
        <v>-</v>
      </c>
      <c r="U6" s="21">
        <f t="shared" si="3"/>
        <v>27807</v>
      </c>
      <c r="V6" s="21">
        <f t="shared" si="3"/>
        <v>365.3</v>
      </c>
      <c r="W6" s="21">
        <f t="shared" si="3"/>
        <v>76.12</v>
      </c>
      <c r="X6" s="22">
        <f>IF(X7="",NA(),X7)</f>
        <v>105.86</v>
      </c>
      <c r="Y6" s="22">
        <f t="shared" ref="Y6:AG6" si="4">IF(Y7="",NA(),Y7)</f>
        <v>104.54</v>
      </c>
      <c r="Z6" s="22">
        <f t="shared" si="4"/>
        <v>106.08</v>
      </c>
      <c r="AA6" s="22">
        <f t="shared" si="4"/>
        <v>89.29</v>
      </c>
      <c r="AB6" s="22">
        <f t="shared" si="4"/>
        <v>76.37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2">
        <f t="shared" si="5"/>
        <v>106.5</v>
      </c>
      <c r="AM6" s="22">
        <f t="shared" si="5"/>
        <v>81.540000000000006</v>
      </c>
      <c r="AN6" s="22">
        <f t="shared" si="5"/>
        <v>3.16</v>
      </c>
      <c r="AO6" s="22">
        <f t="shared" si="5"/>
        <v>3.59</v>
      </c>
      <c r="AP6" s="22">
        <f t="shared" si="5"/>
        <v>3.98</v>
      </c>
      <c r="AQ6" s="22">
        <f t="shared" si="5"/>
        <v>6.02</v>
      </c>
      <c r="AR6" s="22">
        <f t="shared" si="5"/>
        <v>7.78</v>
      </c>
      <c r="AS6" s="21" t="str">
        <f>IF(AS7="","",IF(AS7="-","【-】","【"&amp;SUBSTITUTE(TEXT(AS7,"#,##0.00"),"-","△")&amp;"】"))</f>
        <v>【1.34】</v>
      </c>
      <c r="AT6" s="22">
        <f>IF(AT7="",NA(),AT7)</f>
        <v>613.49</v>
      </c>
      <c r="AU6" s="22">
        <f t="shared" ref="AU6:BC6" si="6">IF(AU7="",NA(),AU7)</f>
        <v>229.17</v>
      </c>
      <c r="AV6" s="22">
        <f t="shared" si="6"/>
        <v>277.16000000000003</v>
      </c>
      <c r="AW6" s="22">
        <f t="shared" si="6"/>
        <v>228.92</v>
      </c>
      <c r="AX6" s="22">
        <f t="shared" si="6"/>
        <v>248.07</v>
      </c>
      <c r="AY6" s="22">
        <f t="shared" si="6"/>
        <v>369.69</v>
      </c>
      <c r="AZ6" s="22">
        <f t="shared" si="6"/>
        <v>379.08</v>
      </c>
      <c r="BA6" s="22">
        <f t="shared" si="6"/>
        <v>367.55</v>
      </c>
      <c r="BB6" s="22">
        <f t="shared" si="6"/>
        <v>378.56</v>
      </c>
      <c r="BC6" s="22">
        <f t="shared" si="6"/>
        <v>364.46</v>
      </c>
      <c r="BD6" s="21" t="str">
        <f>IF(BD7="","",IF(BD7="-","【-】","【"&amp;SUBSTITUTE(TEXT(BD7,"#,##0.00"),"-","△")&amp;"】"))</f>
        <v>【252.29】</v>
      </c>
      <c r="BE6" s="22">
        <f>IF(BE7="",NA(),BE7)</f>
        <v>842.52</v>
      </c>
      <c r="BF6" s="22">
        <f t="shared" ref="BF6:BN6" si="7">IF(BF7="",NA(),BF7)</f>
        <v>920.25</v>
      </c>
      <c r="BG6" s="22">
        <f t="shared" si="7"/>
        <v>992.1</v>
      </c>
      <c r="BH6" s="22">
        <f t="shared" si="7"/>
        <v>948.74</v>
      </c>
      <c r="BI6" s="22">
        <f t="shared" si="7"/>
        <v>958.19</v>
      </c>
      <c r="BJ6" s="22">
        <f t="shared" si="7"/>
        <v>402.99</v>
      </c>
      <c r="BK6" s="22">
        <f t="shared" si="7"/>
        <v>398.98</v>
      </c>
      <c r="BL6" s="22">
        <f t="shared" si="7"/>
        <v>418.68</v>
      </c>
      <c r="BM6" s="22">
        <f t="shared" si="7"/>
        <v>395.68</v>
      </c>
      <c r="BN6" s="22">
        <f t="shared" si="7"/>
        <v>403.72</v>
      </c>
      <c r="BO6" s="21" t="str">
        <f>IF(BO7="","",IF(BO7="-","【-】","【"&amp;SUBSTITUTE(TEXT(BO7,"#,##0.00"),"-","△")&amp;"】"))</f>
        <v>【268.07】</v>
      </c>
      <c r="BP6" s="22">
        <f>IF(BP7="",NA(),BP7)</f>
        <v>99.26</v>
      </c>
      <c r="BQ6" s="22">
        <f t="shared" ref="BQ6:BY6" si="8">IF(BQ7="",NA(),BQ7)</f>
        <v>97.9</v>
      </c>
      <c r="BR6" s="22">
        <f t="shared" si="8"/>
        <v>99.38</v>
      </c>
      <c r="BS6" s="22">
        <f t="shared" si="8"/>
        <v>82.77</v>
      </c>
      <c r="BT6" s="22">
        <f t="shared" si="8"/>
        <v>67.8</v>
      </c>
      <c r="BU6" s="22">
        <f t="shared" si="8"/>
        <v>98.66</v>
      </c>
      <c r="BV6" s="22">
        <f t="shared" si="8"/>
        <v>98.64</v>
      </c>
      <c r="BW6" s="22">
        <f t="shared" si="8"/>
        <v>94.78</v>
      </c>
      <c r="BX6" s="22">
        <f t="shared" si="8"/>
        <v>97.59</v>
      </c>
      <c r="BY6" s="22">
        <f t="shared" si="8"/>
        <v>92.17</v>
      </c>
      <c r="BZ6" s="21" t="str">
        <f>IF(BZ7="","",IF(BZ7="-","【-】","【"&amp;SUBSTITUTE(TEXT(BZ7,"#,##0.00"),"-","△")&amp;"】"))</f>
        <v>【97.47】</v>
      </c>
      <c r="CA6" s="22">
        <f>IF(CA7="",NA(),CA7)</f>
        <v>286.51</v>
      </c>
      <c r="CB6" s="22">
        <f t="shared" ref="CB6:CJ6" si="9">IF(CB7="",NA(),CB7)</f>
        <v>291.13</v>
      </c>
      <c r="CC6" s="22">
        <f t="shared" si="9"/>
        <v>285.74</v>
      </c>
      <c r="CD6" s="22">
        <f t="shared" si="9"/>
        <v>359.94</v>
      </c>
      <c r="CE6" s="22">
        <f t="shared" si="9"/>
        <v>441.56</v>
      </c>
      <c r="CF6" s="22">
        <f t="shared" si="9"/>
        <v>178.59</v>
      </c>
      <c r="CG6" s="22">
        <f t="shared" si="9"/>
        <v>178.92</v>
      </c>
      <c r="CH6" s="22">
        <f t="shared" si="9"/>
        <v>181.3</v>
      </c>
      <c r="CI6" s="22">
        <f t="shared" si="9"/>
        <v>181.71</v>
      </c>
      <c r="CJ6" s="22">
        <f t="shared" si="9"/>
        <v>188.51</v>
      </c>
      <c r="CK6" s="21" t="str">
        <f>IF(CK7="","",IF(CK7="-","【-】","【"&amp;SUBSTITUTE(TEXT(CK7,"#,##0.00"),"-","△")&amp;"】"))</f>
        <v>【174.75】</v>
      </c>
      <c r="CL6" s="22">
        <f>IF(CL7="",NA(),CL7)</f>
        <v>65.099999999999994</v>
      </c>
      <c r="CM6" s="22">
        <f t="shared" ref="CM6:CU6" si="10">IF(CM7="",NA(),CM7)</f>
        <v>64.11</v>
      </c>
      <c r="CN6" s="22">
        <f t="shared" si="10"/>
        <v>65.650000000000006</v>
      </c>
      <c r="CO6" s="22">
        <f t="shared" si="10"/>
        <v>64.66</v>
      </c>
      <c r="CP6" s="22">
        <f t="shared" si="10"/>
        <v>82.32</v>
      </c>
      <c r="CQ6" s="22">
        <f t="shared" si="10"/>
        <v>55.03</v>
      </c>
      <c r="CR6" s="22">
        <f t="shared" si="10"/>
        <v>55.14</v>
      </c>
      <c r="CS6" s="22">
        <f t="shared" si="10"/>
        <v>55.89</v>
      </c>
      <c r="CT6" s="22">
        <f t="shared" si="10"/>
        <v>55.72</v>
      </c>
      <c r="CU6" s="22">
        <f t="shared" si="10"/>
        <v>55.31</v>
      </c>
      <c r="CV6" s="21" t="str">
        <f>IF(CV7="","",IF(CV7="-","【-】","【"&amp;SUBSTITUTE(TEXT(CV7,"#,##0.00"),"-","△")&amp;"】"))</f>
        <v>【59.97】</v>
      </c>
      <c r="CW6" s="22">
        <f>IF(CW7="",NA(),CW7)</f>
        <v>80.08</v>
      </c>
      <c r="CX6" s="22">
        <f t="shared" ref="CX6:DF6" si="11">IF(CX7="",NA(),CX7)</f>
        <v>79.91</v>
      </c>
      <c r="CY6" s="22">
        <f t="shared" si="11"/>
        <v>78.05</v>
      </c>
      <c r="CZ6" s="22">
        <f t="shared" si="11"/>
        <v>79.84</v>
      </c>
      <c r="DA6" s="22">
        <f t="shared" si="11"/>
        <v>78.319999999999993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43.62</v>
      </c>
      <c r="DI6" s="22">
        <f t="shared" ref="DI6:DQ6" si="12">IF(DI7="",NA(),DI7)</f>
        <v>43.9</v>
      </c>
      <c r="DJ6" s="22">
        <f t="shared" si="12"/>
        <v>44.23</v>
      </c>
      <c r="DK6" s="22">
        <f t="shared" si="12"/>
        <v>19.48</v>
      </c>
      <c r="DL6" s="22">
        <f t="shared" si="12"/>
        <v>21.27</v>
      </c>
      <c r="DM6" s="22">
        <f t="shared" si="12"/>
        <v>48.87</v>
      </c>
      <c r="DN6" s="22">
        <f t="shared" si="12"/>
        <v>49.92</v>
      </c>
      <c r="DO6" s="22">
        <f t="shared" si="12"/>
        <v>50.63</v>
      </c>
      <c r="DP6" s="22">
        <f t="shared" si="12"/>
        <v>51.29</v>
      </c>
      <c r="DQ6" s="22">
        <f t="shared" si="12"/>
        <v>52.2</v>
      </c>
      <c r="DR6" s="21" t="str">
        <f>IF(DR7="","",IF(DR7="-","【-】","【"&amp;SUBSTITUTE(TEXT(DR7,"#,##0.00"),"-","△")&amp;"】"))</f>
        <v>【51.51】</v>
      </c>
      <c r="DS6" s="22">
        <f>IF(DS7="",NA(),DS7)</f>
        <v>10.16</v>
      </c>
      <c r="DT6" s="22">
        <f t="shared" ref="DT6:EB6" si="13">IF(DT7="",NA(),DT7)</f>
        <v>8.77</v>
      </c>
      <c r="DU6" s="22">
        <f t="shared" si="13"/>
        <v>7.75</v>
      </c>
      <c r="DV6" s="22">
        <f t="shared" si="13"/>
        <v>6.73</v>
      </c>
      <c r="DW6" s="22">
        <f t="shared" si="13"/>
        <v>5.52</v>
      </c>
      <c r="DX6" s="22">
        <f t="shared" si="13"/>
        <v>14.85</v>
      </c>
      <c r="DY6" s="22">
        <f t="shared" si="13"/>
        <v>16.88</v>
      </c>
      <c r="DZ6" s="22">
        <f t="shared" si="13"/>
        <v>18.28</v>
      </c>
      <c r="EA6" s="22">
        <f t="shared" si="13"/>
        <v>19.61</v>
      </c>
      <c r="EB6" s="22">
        <f t="shared" si="13"/>
        <v>20.73</v>
      </c>
      <c r="EC6" s="21" t="str">
        <f>IF(EC7="","",IF(EC7="-","【-】","【"&amp;SUBSTITUTE(TEXT(EC7,"#,##0.00"),"-","△")&amp;"】"))</f>
        <v>【23.75】</v>
      </c>
      <c r="ED6" s="22">
        <f>IF(ED7="",NA(),ED7)</f>
        <v>1.47</v>
      </c>
      <c r="EE6" s="22">
        <f t="shared" ref="EE6:EM6" si="14">IF(EE7="",NA(),EE7)</f>
        <v>1.21</v>
      </c>
      <c r="EF6" s="22">
        <f t="shared" si="14"/>
        <v>0.94</v>
      </c>
      <c r="EG6" s="22">
        <f t="shared" si="14"/>
        <v>0.8</v>
      </c>
      <c r="EH6" s="22">
        <f t="shared" si="14"/>
        <v>1.1299999999999999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28665</v>
      </c>
      <c r="D7" s="24">
        <v>46</v>
      </c>
      <c r="E7" s="24">
        <v>1</v>
      </c>
      <c r="F7" s="24">
        <v>0</v>
      </c>
      <c r="G7" s="24">
        <v>1</v>
      </c>
      <c r="H7" s="24" t="s">
        <v>93</v>
      </c>
      <c r="I7" s="24" t="s">
        <v>94</v>
      </c>
      <c r="J7" s="24" t="s">
        <v>95</v>
      </c>
      <c r="K7" s="24" t="s">
        <v>96</v>
      </c>
      <c r="L7" s="24" t="s">
        <v>97</v>
      </c>
      <c r="M7" s="24" t="s">
        <v>98</v>
      </c>
      <c r="N7" s="25" t="s">
        <v>99</v>
      </c>
      <c r="O7" s="25">
        <v>71.08</v>
      </c>
      <c r="P7" s="25">
        <v>87.66</v>
      </c>
      <c r="Q7" s="25">
        <v>5929</v>
      </c>
      <c r="R7" s="25" t="s">
        <v>99</v>
      </c>
      <c r="S7" s="25" t="s">
        <v>99</v>
      </c>
      <c r="T7" s="25" t="s">
        <v>99</v>
      </c>
      <c r="U7" s="25">
        <v>27807</v>
      </c>
      <c r="V7" s="25">
        <v>365.3</v>
      </c>
      <c r="W7" s="25">
        <v>76.12</v>
      </c>
      <c r="X7" s="25">
        <v>105.86</v>
      </c>
      <c r="Y7" s="25">
        <v>104.54</v>
      </c>
      <c r="Z7" s="25">
        <v>106.08</v>
      </c>
      <c r="AA7" s="25">
        <v>89.29</v>
      </c>
      <c r="AB7" s="25">
        <v>76.37</v>
      </c>
      <c r="AC7" s="25">
        <v>108.87</v>
      </c>
      <c r="AD7" s="25">
        <v>108.61</v>
      </c>
      <c r="AE7" s="25">
        <v>108.35</v>
      </c>
      <c r="AF7" s="25">
        <v>108.84</v>
      </c>
      <c r="AG7" s="25">
        <v>105.92</v>
      </c>
      <c r="AH7" s="25">
        <v>108.7</v>
      </c>
      <c r="AI7" s="25">
        <v>0</v>
      </c>
      <c r="AJ7" s="25">
        <v>0</v>
      </c>
      <c r="AK7" s="25">
        <v>0</v>
      </c>
      <c r="AL7" s="25">
        <v>106.5</v>
      </c>
      <c r="AM7" s="25">
        <v>81.540000000000006</v>
      </c>
      <c r="AN7" s="25">
        <v>3.16</v>
      </c>
      <c r="AO7" s="25">
        <v>3.59</v>
      </c>
      <c r="AP7" s="25">
        <v>3.98</v>
      </c>
      <c r="AQ7" s="25">
        <v>6.02</v>
      </c>
      <c r="AR7" s="25">
        <v>7.78</v>
      </c>
      <c r="AS7" s="25">
        <v>1.34</v>
      </c>
      <c r="AT7" s="25">
        <v>613.49</v>
      </c>
      <c r="AU7" s="25">
        <v>229.17</v>
      </c>
      <c r="AV7" s="25">
        <v>277.16000000000003</v>
      </c>
      <c r="AW7" s="25">
        <v>228.92</v>
      </c>
      <c r="AX7" s="25">
        <v>248.07</v>
      </c>
      <c r="AY7" s="25">
        <v>369.69</v>
      </c>
      <c r="AZ7" s="25">
        <v>379.08</v>
      </c>
      <c r="BA7" s="25">
        <v>367.55</v>
      </c>
      <c r="BB7" s="25">
        <v>378.56</v>
      </c>
      <c r="BC7" s="25">
        <v>364.46</v>
      </c>
      <c r="BD7" s="25">
        <v>252.29</v>
      </c>
      <c r="BE7" s="25">
        <v>842.52</v>
      </c>
      <c r="BF7" s="25">
        <v>920.25</v>
      </c>
      <c r="BG7" s="25">
        <v>992.1</v>
      </c>
      <c r="BH7" s="25">
        <v>948.74</v>
      </c>
      <c r="BI7" s="25">
        <v>958.19</v>
      </c>
      <c r="BJ7" s="25">
        <v>402.99</v>
      </c>
      <c r="BK7" s="25">
        <v>398.98</v>
      </c>
      <c r="BL7" s="25">
        <v>418.68</v>
      </c>
      <c r="BM7" s="25">
        <v>395.68</v>
      </c>
      <c r="BN7" s="25">
        <v>403.72</v>
      </c>
      <c r="BO7" s="25">
        <v>268.07</v>
      </c>
      <c r="BP7" s="25">
        <v>99.26</v>
      </c>
      <c r="BQ7" s="25">
        <v>97.9</v>
      </c>
      <c r="BR7" s="25">
        <v>99.38</v>
      </c>
      <c r="BS7" s="25">
        <v>82.77</v>
      </c>
      <c r="BT7" s="25">
        <v>67.8</v>
      </c>
      <c r="BU7" s="25">
        <v>98.66</v>
      </c>
      <c r="BV7" s="25">
        <v>98.64</v>
      </c>
      <c r="BW7" s="25">
        <v>94.78</v>
      </c>
      <c r="BX7" s="25">
        <v>97.59</v>
      </c>
      <c r="BY7" s="25">
        <v>92.17</v>
      </c>
      <c r="BZ7" s="25">
        <v>97.47</v>
      </c>
      <c r="CA7" s="25">
        <v>286.51</v>
      </c>
      <c r="CB7" s="25">
        <v>291.13</v>
      </c>
      <c r="CC7" s="25">
        <v>285.74</v>
      </c>
      <c r="CD7" s="25">
        <v>359.94</v>
      </c>
      <c r="CE7" s="25">
        <v>441.56</v>
      </c>
      <c r="CF7" s="25">
        <v>178.59</v>
      </c>
      <c r="CG7" s="25">
        <v>178.92</v>
      </c>
      <c r="CH7" s="25">
        <v>181.3</v>
      </c>
      <c r="CI7" s="25">
        <v>181.71</v>
      </c>
      <c r="CJ7" s="25">
        <v>188.51</v>
      </c>
      <c r="CK7" s="25">
        <v>174.75</v>
      </c>
      <c r="CL7" s="25">
        <v>65.099999999999994</v>
      </c>
      <c r="CM7" s="25">
        <v>64.11</v>
      </c>
      <c r="CN7" s="25">
        <v>65.650000000000006</v>
      </c>
      <c r="CO7" s="25">
        <v>64.66</v>
      </c>
      <c r="CP7" s="25">
        <v>82.32</v>
      </c>
      <c r="CQ7" s="25">
        <v>55.03</v>
      </c>
      <c r="CR7" s="25">
        <v>55.14</v>
      </c>
      <c r="CS7" s="25">
        <v>55.89</v>
      </c>
      <c r="CT7" s="25">
        <v>55.72</v>
      </c>
      <c r="CU7" s="25">
        <v>55.31</v>
      </c>
      <c r="CV7" s="25">
        <v>59.97</v>
      </c>
      <c r="CW7" s="25">
        <v>80.08</v>
      </c>
      <c r="CX7" s="25">
        <v>79.91</v>
      </c>
      <c r="CY7" s="25">
        <v>78.05</v>
      </c>
      <c r="CZ7" s="25">
        <v>79.84</v>
      </c>
      <c r="DA7" s="25">
        <v>78.319999999999993</v>
      </c>
      <c r="DB7" s="25">
        <v>81.900000000000006</v>
      </c>
      <c r="DC7" s="25">
        <v>81.39</v>
      </c>
      <c r="DD7" s="25">
        <v>81.27</v>
      </c>
      <c r="DE7" s="25">
        <v>81.260000000000005</v>
      </c>
      <c r="DF7" s="25">
        <v>80.36</v>
      </c>
      <c r="DG7" s="25">
        <v>89.76</v>
      </c>
      <c r="DH7" s="25">
        <v>43.62</v>
      </c>
      <c r="DI7" s="25">
        <v>43.9</v>
      </c>
      <c r="DJ7" s="25">
        <v>44.23</v>
      </c>
      <c r="DK7" s="25">
        <v>19.48</v>
      </c>
      <c r="DL7" s="25">
        <v>21.27</v>
      </c>
      <c r="DM7" s="25">
        <v>48.87</v>
      </c>
      <c r="DN7" s="25">
        <v>49.92</v>
      </c>
      <c r="DO7" s="25">
        <v>50.63</v>
      </c>
      <c r="DP7" s="25">
        <v>51.29</v>
      </c>
      <c r="DQ7" s="25">
        <v>52.2</v>
      </c>
      <c r="DR7" s="25">
        <v>51.51</v>
      </c>
      <c r="DS7" s="25">
        <v>10.16</v>
      </c>
      <c r="DT7" s="25">
        <v>8.77</v>
      </c>
      <c r="DU7" s="25">
        <v>7.75</v>
      </c>
      <c r="DV7" s="25">
        <v>6.73</v>
      </c>
      <c r="DW7" s="25">
        <v>5.52</v>
      </c>
      <c r="DX7" s="25">
        <v>14.85</v>
      </c>
      <c r="DY7" s="25">
        <v>16.88</v>
      </c>
      <c r="DZ7" s="25">
        <v>18.28</v>
      </c>
      <c r="EA7" s="25">
        <v>19.61</v>
      </c>
      <c r="EB7" s="25">
        <v>20.73</v>
      </c>
      <c r="EC7" s="25">
        <v>23.75</v>
      </c>
      <c r="ED7" s="25">
        <v>1.47</v>
      </c>
      <c r="EE7" s="25">
        <v>1.21</v>
      </c>
      <c r="EF7" s="25">
        <v>0.94</v>
      </c>
      <c r="EG7" s="25">
        <v>0.8</v>
      </c>
      <c r="EH7" s="25">
        <v>1.1299999999999999</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2023-12-05T00:48:01Z</dcterms:created>
  <dcterms:modified xsi:type="dcterms:W3CDTF">2024-01-23T00:19:24Z</dcterms:modified>
  <cp:category/>
</cp:coreProperties>
</file>